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930" yWindow="0" windowWidth="25200" windowHeight="12510"/>
  </bookViews>
  <sheets>
    <sheet name="قائمة البقالة" sheetId="1" r:id="rId1"/>
    <sheet name="العمليات الحسابية" sheetId="2" state="hidden" r:id="rId2"/>
  </sheets>
  <definedNames>
    <definedName name="_xlnm.Print_Titles" localSheetId="0">'قائمة البقالة'!$3:$3</definedName>
    <definedName name="المبلغ_الإجمالي_للبقالة">'العمليات الحسابية'!$L$4</definedName>
    <definedName name="رمز_الإرساء_للجدول">'قائمة البقالة'!$C$3</definedName>
    <definedName name="عنوان_العمود_1">'قائمة البقالة'!$C$3</definedName>
  </definedNames>
  <calcPr calcId="152511"/>
</workbook>
</file>

<file path=xl/calcChain.xml><?xml version="1.0" encoding="utf-8"?>
<calcChain xmlns="http://schemas.openxmlformats.org/spreadsheetml/2006/main">
  <c r="E6" i="2" l="1" a="1"/>
  <c r="E6" i="2" s="1"/>
  <c r="E7" i="2" s="1" a="1"/>
  <c r="E7" i="2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F6" i="2" l="1"/>
  <c r="G6" i="2" s="1"/>
  <c r="M16" i="1"/>
  <c r="M13" i="1" l="1"/>
  <c r="L4" i="2" l="1"/>
  <c r="M17" i="1" s="1"/>
  <c r="E8" i="2" l="1" a="1"/>
  <c r="E8" i="2" s="1"/>
  <c r="F8" i="2" s="1"/>
  <c r="G8" i="2" s="1"/>
  <c r="F7" i="2"/>
  <c r="G7" i="2" s="1"/>
  <c r="E9" i="2" l="1" a="1"/>
  <c r="E9" i="2" s="1"/>
  <c r="F9" i="2" s="1"/>
  <c r="G9" i="2" s="1"/>
  <c r="E10" i="2" l="1" a="1"/>
  <c r="E10" i="2" s="1"/>
  <c r="E11" i="2" s="1" a="1"/>
  <c r="E11" i="2" s="1"/>
  <c r="F11" i="2" s="1"/>
  <c r="G11" i="2" s="1"/>
  <c r="E12" i="2" l="1" a="1"/>
  <c r="E12" i="2" s="1"/>
  <c r="F12" i="2" s="1"/>
  <c r="G12" i="2" s="1"/>
  <c r="F10" i="2"/>
  <c r="G10" i="2" s="1"/>
  <c r="E13" i="2" l="1" a="1"/>
  <c r="E13" i="2" s="1"/>
  <c r="F13" i="2" s="1"/>
  <c r="G13" i="2" s="1"/>
  <c r="E14" i="2" l="1" a="1"/>
  <c r="E14" i="2" s="1"/>
  <c r="F14" i="2" s="1"/>
  <c r="G14" i="2" s="1"/>
  <c r="E15" i="2" l="1" a="1"/>
  <c r="E15" i="2" s="1"/>
  <c r="F15" i="2" s="1"/>
  <c r="G15" i="2" s="1"/>
  <c r="E16" i="2" l="1" a="1"/>
  <c r="E16" i="2" s="1"/>
  <c r="F16" i="2" s="1"/>
  <c r="G16" i="2" s="1"/>
  <c r="E17" i="2" l="1" a="1"/>
  <c r="E17" i="2" s="1"/>
  <c r="F17" i="2" s="1"/>
  <c r="G17" i="2" s="1"/>
  <c r="E18" i="2" l="1" a="1"/>
  <c r="E18" i="2" s="1"/>
  <c r="F18" i="2" s="1"/>
  <c r="G18" i="2" s="1"/>
  <c r="E19" i="2" l="1" a="1"/>
  <c r="E19" i="2" s="1"/>
  <c r="F19" i="2" s="1"/>
  <c r="G19" i="2" s="1"/>
  <c r="E20" i="2" l="1" a="1"/>
  <c r="E20" i="2" s="1"/>
  <c r="F20" i="2" s="1"/>
  <c r="G20" i="2" s="1"/>
  <c r="E21" i="2" l="1" a="1"/>
  <c r="E21" i="2" s="1"/>
  <c r="F21" i="2" s="1"/>
  <c r="G21" i="2" s="1"/>
  <c r="H9" i="2" l="1"/>
  <c r="I9" i="2" s="1"/>
  <c r="K9" i="2" s="1"/>
  <c r="L9" i="2" s="1"/>
  <c r="M3" i="1" s="1"/>
  <c r="H7" i="2"/>
  <c r="H6" i="2"/>
  <c r="I6" i="2" s="1"/>
  <c r="K6" i="2" s="1"/>
  <c r="L6" i="2" s="1"/>
  <c r="M11" i="1" s="1"/>
  <c r="H8" i="2"/>
  <c r="I8" i="2" s="1"/>
  <c r="J8" i="2" s="1"/>
  <c r="M8" i="2" s="1"/>
  <c r="M4" i="1" s="1"/>
  <c r="I7" i="2"/>
  <c r="K7" i="2" s="1"/>
  <c r="L7" i="2" s="1"/>
  <c r="M8" i="1" s="1"/>
  <c r="J9" i="2" l="1"/>
  <c r="M9" i="2" s="1"/>
  <c r="M1" i="1" s="1"/>
  <c r="J6" i="2"/>
  <c r="M6" i="2" s="1"/>
  <c r="M10" i="1" s="1"/>
  <c r="J7" i="2"/>
  <c r="M7" i="2" s="1"/>
  <c r="M7" i="1" s="1"/>
  <c r="K8" i="2"/>
  <c r="L8" i="2" s="1"/>
  <c r="M5" i="1" s="1"/>
  <c r="K3" i="2" l="1"/>
  <c r="L3" i="2" s="1"/>
  <c r="M14" i="1" s="1"/>
</calcChain>
</file>

<file path=xl/sharedStrings.xml><?xml version="1.0" encoding="utf-8"?>
<sst xmlns="http://schemas.openxmlformats.org/spreadsheetml/2006/main" count="90" uniqueCount="53">
  <si>
    <t xml:space="preserve"> قائمة البقالة</t>
  </si>
  <si>
    <t>المهام المكتملة</t>
  </si>
  <si>
    <t>العنصر</t>
  </si>
  <si>
    <t>برتقال</t>
  </si>
  <si>
    <t>تفاح</t>
  </si>
  <si>
    <t>موز</t>
  </si>
  <si>
    <t>خس</t>
  </si>
  <si>
    <t>طماطم</t>
  </si>
  <si>
    <t>قرع</t>
  </si>
  <si>
    <t>كرفس</t>
  </si>
  <si>
    <t>خيار</t>
  </si>
  <si>
    <t>فطر</t>
  </si>
  <si>
    <t xml:space="preserve">حليب </t>
  </si>
  <si>
    <t>جُبن</t>
  </si>
  <si>
    <t>بيض</t>
  </si>
  <si>
    <t>جُبن كريمي</t>
  </si>
  <si>
    <t>كريمة حامضية</t>
  </si>
  <si>
    <t>زبادي</t>
  </si>
  <si>
    <t>لحم بقري</t>
  </si>
  <si>
    <t>السالمون</t>
  </si>
  <si>
    <t>أرجل السلطعون</t>
  </si>
  <si>
    <t>المتجر</t>
  </si>
  <si>
    <t>البقالة</t>
  </si>
  <si>
    <t>فاكهة البستان</t>
  </si>
  <si>
    <t>السوق</t>
  </si>
  <si>
    <t>توصيل للمنزل</t>
  </si>
  <si>
    <t>سوق الأسماك</t>
  </si>
  <si>
    <t>الفئة</t>
  </si>
  <si>
    <t>الفاكهة والخضراوات</t>
  </si>
  <si>
    <t>منتجات الألبان</t>
  </si>
  <si>
    <t>اللحوم</t>
  </si>
  <si>
    <t>المأكولات البحرية</t>
  </si>
  <si>
    <t>الكمية</t>
  </si>
  <si>
    <t>الوحدة</t>
  </si>
  <si>
    <t>كيلو جرام</t>
  </si>
  <si>
    <t>حزمة</t>
  </si>
  <si>
    <t>رأس</t>
  </si>
  <si>
    <t>كل واحدة</t>
  </si>
  <si>
    <t>لتر</t>
  </si>
  <si>
    <t>دستة</t>
  </si>
  <si>
    <t>16 جرام</t>
  </si>
  <si>
    <t>8 جرام</t>
  </si>
  <si>
    <t>سعر الوحدة</t>
  </si>
  <si>
    <t>الإجمالي</t>
  </si>
  <si>
    <t>تعليق</t>
  </si>
  <si>
    <t>أمتلك قسيمة</t>
  </si>
  <si>
    <t>فطر كبير</t>
  </si>
  <si>
    <t>مجموعة من قوالب الجبن</t>
  </si>
  <si>
    <t>يوناني بالعسل</t>
  </si>
  <si>
    <t>شرائح اللحم المقدد</t>
  </si>
  <si>
    <t>*** تبقى هذه الورقة مخفية ***</t>
  </si>
  <si>
    <t>المبالغ الإجمالية الأخرى</t>
  </si>
  <si>
    <t>المبلغ الإجمالي للبقالة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</si>
</sst>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&quot;ر.س.‏&quot;\ #,##0.00_-"/>
    <numFmt numFmtId="169" formatCode="&quot;ر.س.‏&quot;\ #,##0_-"/>
    <numFmt numFmtId="170" formatCode="&quot; المهام المكتملة&quot;;&quot;&quot;;&quot;&quot;"/>
  </numFmts>
  <fonts count="24">
    <font>
      <sz val="11"/>
      <color theme="3"/>
      <name val="Tahoma"/>
      <family val="2"/>
    </font>
    <font>
      <sz val="11"/>
      <color theme="3" tint="0.59999389629810485"/>
      <name val="Euphemia"/>
      <family val="2"/>
      <scheme val="minor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sz val="11"/>
      <color theme="3"/>
      <name val="Tahoma"/>
      <family val="2"/>
    </font>
    <font>
      <i/>
      <sz val="11"/>
      <color theme="1" tint="0.34998626667073579"/>
      <name val="Tahoma"/>
      <family val="2"/>
    </font>
    <font>
      <sz val="11"/>
      <color rgb="FF006100"/>
      <name val="Tahoma"/>
      <family val="2"/>
    </font>
    <font>
      <sz val="36"/>
      <color theme="8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18"/>
      <color theme="3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11"/>
      <color theme="8" tint="0.89992980742820516"/>
      <name val="Tahoma"/>
      <family val="2"/>
    </font>
    <font>
      <sz val="11"/>
      <color theme="3" tint="0.59999389629810485"/>
      <name val="Tahoma"/>
      <family val="2"/>
    </font>
    <font>
      <b/>
      <sz val="11"/>
      <color theme="8"/>
      <name val="Tahoma"/>
      <family val="2"/>
    </font>
    <font>
      <b/>
      <sz val="36"/>
      <color theme="8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theme="8"/>
      </top>
      <bottom/>
      <diagonal/>
    </border>
  </borders>
  <cellStyleXfs count="53">
    <xf numFmtId="0" fontId="0" fillId="0" borderId="0" applyNumberFormat="0" applyFill="0" applyBorder="0" applyAlignment="0" applyProtection="0">
      <alignment readingOrder="2"/>
    </xf>
    <xf numFmtId="168" fontId="2" fillId="0" borderId="0" applyFont="0" applyFill="0" applyBorder="0" applyProtection="0">
      <alignment horizontal="left"/>
    </xf>
    <xf numFmtId="0" fontId="10" fillId="0" borderId="0" applyNumberFormat="0" applyFill="0" applyBorder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Protection="0">
      <alignment horizontal="right"/>
    </xf>
    <xf numFmtId="0" fontId="7" fillId="3" borderId="0" applyNumberFormat="0" applyBorder="0" applyAlignment="0" applyProtection="0">
      <alignment readingOrder="2"/>
    </xf>
    <xf numFmtId="0" fontId="20" fillId="2" borderId="0" applyNumberFormat="0" applyBorder="0" applyAlignment="0" applyProtection="0">
      <alignment readingOrder="2"/>
    </xf>
    <xf numFmtId="0" fontId="7" fillId="0" borderId="0" applyNumberFormat="0" applyFill="0" applyBorder="0" applyProtection="0">
      <alignment horizontal="right"/>
    </xf>
    <xf numFmtId="167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4" fontId="7" fillId="0" borderId="0" applyFill="0" applyBorder="0" applyAlignment="0" applyProtection="0"/>
    <xf numFmtId="9" fontId="7" fillId="0" borderId="0" applyFill="0" applyBorder="0" applyAlignment="0" applyProtection="0"/>
    <xf numFmtId="0" fontId="11" fillId="0" borderId="3" applyNumberFormat="0" applyFill="0" applyAlignment="0" applyProtection="0"/>
    <xf numFmtId="0" fontId="12" fillId="0" borderId="2" applyNumberFormat="0" applyFill="0" applyAlignment="0" applyProtection="0"/>
    <xf numFmtId="0" fontId="7" fillId="5" borderId="1" applyNumberFormat="0" applyAlignment="0" applyProtection="0"/>
    <xf numFmtId="0" fontId="8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8" borderId="0" applyNumberFormat="0" applyBorder="0" applyAlignment="0" applyProtection="0"/>
    <xf numFmtId="0" fontId="15" fillId="9" borderId="0" applyNumberFormat="0" applyBorder="0" applyAlignment="0" applyProtection="0"/>
    <xf numFmtId="0" fontId="13" fillId="10" borderId="5" applyNumberFormat="0" applyAlignment="0" applyProtection="0"/>
    <xf numFmtId="0" fontId="16" fillId="11" borderId="6" applyNumberFormat="0" applyAlignment="0" applyProtection="0"/>
    <xf numFmtId="0" fontId="5" fillId="11" borderId="5" applyNumberFormat="0" applyAlignment="0" applyProtection="0"/>
    <xf numFmtId="0" fontId="14" fillId="0" borderId="7" applyNumberFormat="0" applyFill="0" applyAlignment="0" applyProtection="0"/>
    <xf numFmtId="0" fontId="6" fillId="12" borderId="8" applyNumberFormat="0" applyAlignment="0" applyProtection="0"/>
    <xf numFmtId="0" fontId="19" fillId="0" borderId="0" applyNumberFormat="0" applyFill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</cellStyleXfs>
  <cellXfs count="31">
    <xf numFmtId="0" fontId="0" fillId="0" borderId="0" xfId="0" applyAlignment="1"/>
    <xf numFmtId="0" fontId="0" fillId="3" borderId="0" xfId="5" applyFont="1" applyAlignment="1"/>
    <xf numFmtId="0" fontId="0" fillId="6" borderId="0" xfId="0" applyFill="1" applyAlignment="1"/>
    <xf numFmtId="0" fontId="10" fillId="6" borderId="0" xfId="2" applyFill="1"/>
    <xf numFmtId="0" fontId="1" fillId="6" borderId="0" xfId="0" applyFont="1" applyFill="1" applyAlignment="1"/>
    <xf numFmtId="0" fontId="0" fillId="6" borderId="0" xfId="0" applyFill="1" applyAlignment="1">
      <alignment horizontal="right" readingOrder="2"/>
    </xf>
    <xf numFmtId="0" fontId="10" fillId="6" borderId="0" xfId="2" applyFill="1" applyAlignment="1">
      <alignment horizontal="right" readingOrder="2"/>
    </xf>
    <xf numFmtId="0" fontId="0" fillId="3" borderId="0" xfId="5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0" fillId="4" borderId="0" xfId="0" applyFill="1" applyAlignment="1">
      <alignment horizontal="right" readingOrder="2"/>
    </xf>
    <xf numFmtId="168" fontId="0" fillId="0" borderId="0" xfId="1" applyFont="1" applyAlignment="1">
      <alignment horizontal="left" readingOrder="2"/>
    </xf>
    <xf numFmtId="0" fontId="21" fillId="6" borderId="0" xfId="0" applyFont="1" applyFill="1" applyAlignment="1">
      <alignment horizontal="right" readingOrder="2"/>
    </xf>
    <xf numFmtId="170" fontId="0" fillId="3" borderId="0" xfId="0" applyNumberFormat="1" applyFill="1" applyAlignment="1">
      <alignment horizontal="right" readingOrder="2"/>
    </xf>
    <xf numFmtId="0" fontId="12" fillId="3" borderId="0" xfId="4" applyFont="1" applyFill="1" applyAlignment="1">
      <alignment horizontal="right"/>
    </xf>
    <xf numFmtId="0" fontId="0" fillId="3" borderId="0" xfId="5" applyFont="1" applyFill="1" applyAlignment="1">
      <alignment horizontal="right" readingOrder="2"/>
    </xf>
    <xf numFmtId="170" fontId="0" fillId="3" borderId="9" xfId="0" applyNumberFormat="1" applyFill="1" applyBorder="1" applyAlignment="1">
      <alignment horizontal="right" readingOrder="2"/>
    </xf>
    <xf numFmtId="0" fontId="12" fillId="3" borderId="9" xfId="4" applyFont="1" applyFill="1" applyBorder="1" applyAlignment="1">
      <alignment horizontal="right"/>
    </xf>
    <xf numFmtId="0" fontId="0" fillId="3" borderId="9" xfId="5" applyFont="1" applyFill="1" applyBorder="1" applyAlignment="1">
      <alignment horizontal="right" readingOrder="2"/>
    </xf>
    <xf numFmtId="0" fontId="22" fillId="3" borderId="0" xfId="0" applyFont="1" applyFill="1" applyBorder="1" applyAlignment="1">
      <alignment horizontal="right" readingOrder="2"/>
    </xf>
    <xf numFmtId="0" fontId="22" fillId="3" borderId="0" xfId="0" applyFont="1" applyFill="1" applyBorder="1" applyAlignment="1">
      <alignment horizontal="right" indent="1" readingOrder="2"/>
    </xf>
    <xf numFmtId="0" fontId="0" fillId="0" borderId="0" xfId="0" applyAlignment="1">
      <alignment horizontal="left" readingOrder="2"/>
    </xf>
    <xf numFmtId="169" fontId="0" fillId="0" borderId="0" xfId="0" applyNumberFormat="1" applyAlignment="1">
      <alignment horizontal="left" readingOrder="2"/>
    </xf>
    <xf numFmtId="168" fontId="0" fillId="0" borderId="0" xfId="0" applyNumberFormat="1" applyAlignment="1">
      <alignment horizontal="left" readingOrder="2"/>
    </xf>
    <xf numFmtId="0" fontId="7" fillId="3" borderId="9" xfId="7" applyFill="1" applyBorder="1">
      <alignment horizontal="right"/>
    </xf>
    <xf numFmtId="0" fontId="7" fillId="3" borderId="0" xfId="7" applyFill="1">
      <alignment horizontal="right"/>
    </xf>
    <xf numFmtId="0" fontId="21" fillId="6" borderId="0" xfId="0" applyFont="1" applyFill="1" applyAlignment="1">
      <alignment horizontal="center" readingOrder="2"/>
    </xf>
    <xf numFmtId="168" fontId="0" fillId="3" borderId="9" xfId="1" applyNumberFormat="1" applyFont="1" applyFill="1" applyBorder="1" applyAlignment="1">
      <alignment horizontal="right"/>
    </xf>
    <xf numFmtId="168" fontId="0" fillId="3" borderId="0" xfId="1" applyNumberFormat="1" applyFont="1" applyFill="1" applyAlignment="1">
      <alignment horizontal="right"/>
    </xf>
    <xf numFmtId="0" fontId="21" fillId="6" borderId="0" xfId="0" applyFont="1" applyFill="1" applyAlignment="1">
      <alignment horizontal="center" readingOrder="2"/>
    </xf>
    <xf numFmtId="0" fontId="0" fillId="2" borderId="0" xfId="6" applyFont="1" applyAlignment="1">
      <alignment horizontal="right" readingOrder="2"/>
    </xf>
    <xf numFmtId="0" fontId="23" fillId="3" borderId="0" xfId="5" applyFont="1" applyAlignment="1">
      <alignment horizontal="right" readingOrder="2"/>
    </xf>
  </cellXfs>
  <cellStyles count="5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Comma" xfId="8" builtinId="3" customBuiltin="1"/>
    <cellStyle name="Comma [0]" xfId="9" builtinId="6" customBuiltin="1"/>
    <cellStyle name="Currency" xfId="10" builtinId="4" customBuiltin="1"/>
    <cellStyle name="Currency [0]" xfId="11" builtinId="7" customBuiltin="1"/>
    <cellStyle name="Explanatory Text" xfId="16" builtinId="53" customBuiltin="1"/>
    <cellStyle name="Good" xfId="20" builtinId="26" customBuiltin="1"/>
    <cellStyle name="Heading 1" xfId="2" builtinId="16" customBuiltin="1"/>
    <cellStyle name="Heading 2" xfId="13" builtinId="17" customBuiltin="1"/>
    <cellStyle name="Heading 3" xfId="14" builtinId="18" customBuiltin="1"/>
    <cellStyle name="Heading 4" xfId="19" builtinId="19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 customBuiltin="1"/>
    <cellStyle name="Note" xfId="15" builtinId="10" customBuiltin="1"/>
    <cellStyle name="Output" xfId="24" builtinId="21" customBuiltin="1"/>
    <cellStyle name="Percent" xfId="12" builtinId="5" customBuiltin="1"/>
    <cellStyle name="Title" xfId="18" builtinId="15" customBuiltin="1"/>
    <cellStyle name="Total" xfId="17" builtinId="25" customBuiltin="1"/>
    <cellStyle name="Warning Text" xfId="28" builtinId="11" customBuiltin="1"/>
    <cellStyle name="التحريك إلى مستوى أدنى" xfId="7"/>
    <cellStyle name="العملة المخصصة" xfId="1"/>
    <cellStyle name="العنصر" xfId="4"/>
    <cellStyle name="خلفية أرجوانية" xfId="6"/>
    <cellStyle name="خلفية بيضاء" xfId="5"/>
    <cellStyle name="عناوين الجدول" xfId="3"/>
  </cellStyles>
  <dxfs count="22">
    <dxf>
      <alignment horizontal="general" vertical="bottom" textRotation="0" wrapText="0" indent="0" justifyLastLine="0" shrinkToFit="0" readingOrder="2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8" formatCode="&quot;ر.س.‏&quot;\ #,##0.00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numFmt numFmtId="168" formatCode="&quot;ر.س.‏&quot;\ #,##0.00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Tahoma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2"/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8"/>
      </font>
      <border>
        <bottom style="medium">
          <color theme="8"/>
        </bottom>
      </border>
    </dxf>
    <dxf>
      <fill>
        <patternFill>
          <bgColor theme="0"/>
        </patternFill>
      </fill>
    </dxf>
  </dxfs>
  <tableStyles count="1" defaultPivotStyle="PivotStyleLight8">
    <tableStyle name="قائمة البقالة" pivot="0" count="3">
      <tableStyleElement type="wholeTable" dxfId="21"/>
      <tableStyleElement type="headerRow" dxfId="20"/>
      <tableStyleElement type="first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171458</xdr:colOff>
      <xdr:row>1</xdr:row>
      <xdr:rowOff>323878</xdr:rowOff>
    </xdr:from>
    <xdr:to>
      <xdr:col>13</xdr:col>
      <xdr:colOff>0</xdr:colOff>
      <xdr:row>2</xdr:row>
      <xdr:rowOff>181002</xdr:rowOff>
    </xdr:to>
    <xdr:grpSp>
      <xdr:nvGrpSpPr>
        <xdr:cNvPr id="6" name="المجموعة 5" descr="Category and amount spent for fourth highest category, such as Dairy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10915364250" y="419128"/>
          <a:ext cx="2171692" cy="609599"/>
          <a:chOff x="8886816" y="2943253"/>
          <a:chExt cx="1362075" cy="609599"/>
        </a:xfrm>
      </xdr:grpSpPr>
      <xdr:sp macro="" textlink="'العمليات الحسابية'!L9">
        <xdr:nvSpPr>
          <xdr:cNvPr id="4" name="مستطيل بزوايا مستديرة على نفس الجانب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 rot="16200000" flipH="1">
            <a:off x="9263054" y="2567015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solidFill>
            <a:schemeClr val="accent1">
              <a:lumMod val="50000"/>
            </a:schemeClr>
          </a:solidFill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EB70CF35-C638-4F90-8517-6917D6E2ABB2}" type="TxLink">
              <a:rPr lang="ar-SA" sz="2400" b="1" i="0" u="none" strike="noStrike" baseline="0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r" rtl="1"/>
              <a:t>ر.س.‏ 37 </a:t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'العمليات الحسابية'!M9">
        <xdr:nvSpPr>
          <xdr:cNvPr id="5" name="مربع_النص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 flipH="1">
            <a:off x="8952203" y="2981324"/>
            <a:ext cx="1238250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b"/>
          <a:lstStyle/>
          <a:p>
            <a:pPr rtl="1"/>
            <a:fld id="{E6686AB4-5FC4-4DD2-B7B5-8BC2382A4811}" type="TxLink">
              <a:rPr lang="ar-SA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rtl="1"/>
              <a:t>منتجات الألبان الإجمالي</a:t>
            </a:fld>
            <a:endParaRPr lang="en-US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171451</xdr:colOff>
      <xdr:row>3</xdr:row>
      <xdr:rowOff>85727</xdr:rowOff>
    </xdr:from>
    <xdr:to>
      <xdr:col>12</xdr:col>
      <xdr:colOff>2162168</xdr:colOff>
      <xdr:row>5</xdr:row>
      <xdr:rowOff>161926</xdr:rowOff>
    </xdr:to>
    <xdr:grpSp>
      <xdr:nvGrpSpPr>
        <xdr:cNvPr id="11" name="المجموعة 10" descr="Category and amount spent for third highest category, such as Produc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10915364257" y="1200152"/>
          <a:ext cx="2171692" cy="609599"/>
          <a:chOff x="8886824" y="2943227"/>
          <a:chExt cx="1362075" cy="609599"/>
        </a:xfrm>
      </xdr:grpSpPr>
      <xdr:sp macro="" textlink="'العمليات الحسابية'!L8">
        <xdr:nvSpPr>
          <xdr:cNvPr id="12" name="مستطيل بزوايا مستديرة على نفس الجانب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/>
        </xdr:nvSpPr>
        <xdr:spPr>
          <a:xfrm rot="16200000" flipH="1">
            <a:off x="9263062" y="2566989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solidFill>
            <a:schemeClr val="accent2">
              <a:lumMod val="50000"/>
            </a:schemeClr>
          </a:solidFill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D8C24F8D-34DE-4C71-835F-CED16DA02969}" type="TxLink">
              <a:rPr lang="ar-SA" sz="24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r" rtl="1"/>
              <a:t>ر.س.‏ 45 </a:t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'العمليات الحسابية'!M8">
        <xdr:nvSpPr>
          <xdr:cNvPr id="13" name="مربع_النص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 txBox="1"/>
        </xdr:nvSpPr>
        <xdr:spPr>
          <a:xfrm flipH="1">
            <a:off x="8952206" y="2981324"/>
            <a:ext cx="1238250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t"/>
          <a:lstStyle/>
          <a:p>
            <a:pPr rtl="1"/>
            <a:fld id="{EE14BD0F-B7F7-40ED-BDAE-8F46D5555EB8}" type="TxLink">
              <a:rPr lang="ar-SA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rtl="1"/>
              <a:t>الفاكهة والخضراوات الإجمالي</a:t>
            </a:fld>
            <a:endParaRPr lang="en-US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171451</xdr:colOff>
      <xdr:row>6</xdr:row>
      <xdr:rowOff>66676</xdr:rowOff>
    </xdr:from>
    <xdr:to>
      <xdr:col>12</xdr:col>
      <xdr:colOff>2162168</xdr:colOff>
      <xdr:row>8</xdr:row>
      <xdr:rowOff>142875</xdr:rowOff>
    </xdr:to>
    <xdr:grpSp>
      <xdr:nvGrpSpPr>
        <xdr:cNvPr id="14" name="المجموعة 13" descr="Category and amount spent for third highest category, such as Meat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10915364257" y="1981201"/>
          <a:ext cx="2171692" cy="609599"/>
          <a:chOff x="8886824" y="2943227"/>
          <a:chExt cx="1362075" cy="609599"/>
        </a:xfrm>
      </xdr:grpSpPr>
      <xdr:sp macro="" textlink="'العمليات الحسابية'!L7">
        <xdr:nvSpPr>
          <xdr:cNvPr id="15" name="مستطيل بزوايا مستديرة على نفس الجانب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/>
        </xdr:nvSpPr>
        <xdr:spPr>
          <a:xfrm rot="16200000" flipH="1">
            <a:off x="9263062" y="2566989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solidFill>
            <a:schemeClr val="accent3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4D0D1AAE-87CF-495E-A04F-E3168B7D521C}" type="TxLink">
              <a:rPr lang="ar-SA" sz="24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r" rtl="1"/>
              <a:t>ر.س.‏ 80 </a:t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'العمليات الحسابية'!M7">
        <xdr:nvSpPr>
          <xdr:cNvPr id="16" name="مربع_النص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/>
        </xdr:nvSpPr>
        <xdr:spPr>
          <a:xfrm flipH="1">
            <a:off x="8952205" y="2981324"/>
            <a:ext cx="1238250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b"/>
          <a:lstStyle/>
          <a:p>
            <a:pPr rtl="1"/>
            <a:fld id="{7AD560DF-246B-461E-8EB5-FD627D3A1949}" type="TxLink">
              <a:rPr lang="ar-SA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rtl="1"/>
              <a:t>اللحوم الإجمالي</a:t>
            </a:fld>
            <a:endParaRPr lang="en-US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171449</xdr:colOff>
      <xdr:row>9</xdr:row>
      <xdr:rowOff>38102</xdr:rowOff>
    </xdr:from>
    <xdr:to>
      <xdr:col>12</xdr:col>
      <xdr:colOff>2162166</xdr:colOff>
      <xdr:row>11</xdr:row>
      <xdr:rowOff>114301</xdr:rowOff>
    </xdr:to>
    <xdr:grpSp>
      <xdr:nvGrpSpPr>
        <xdr:cNvPr id="17" name="المجموعة 16" descr="Category and amount spent for third highest category, such as Seafood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pSpPr/>
      </xdr:nvGrpSpPr>
      <xdr:grpSpPr>
        <a:xfrm>
          <a:off x="10915364259" y="2752727"/>
          <a:ext cx="2171692" cy="609599"/>
          <a:chOff x="8886827" y="2943228"/>
          <a:chExt cx="1362075" cy="609599"/>
        </a:xfrm>
      </xdr:grpSpPr>
      <xdr:sp macro="" textlink="'العمليات الحسابية'!L6">
        <xdr:nvSpPr>
          <xdr:cNvPr id="18" name="مستطيل بزوايا مستديرة على نفس الجانب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/>
        </xdr:nvSpPr>
        <xdr:spPr>
          <a:xfrm rot="16200000" flipH="1">
            <a:off x="9263065" y="2566990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solidFill>
            <a:schemeClr val="accent4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6404642F-8B1E-45AF-9B56-C9E109FF30E6}" type="TxLink">
              <a:rPr lang="ar-SA" sz="24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r" rtl="1"/>
              <a:t>ر.س.‏ 109 </a:t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'العمليات الحسابية'!M6">
        <xdr:nvSpPr>
          <xdr:cNvPr id="19" name="مربع_النص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 flipH="1">
            <a:off x="8952204" y="2981324"/>
            <a:ext cx="1238250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b"/>
          <a:lstStyle/>
          <a:p>
            <a:pPr rtl="1"/>
            <a:fld id="{FCE27D22-0327-432C-9408-8A2972B853AA}" type="TxLink">
              <a:rPr lang="ar-SA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rtl="1"/>
              <a:t>المأكولات البحرية الإجمالي</a:t>
            </a:fld>
            <a:endParaRPr lang="en-US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171451</xdr:colOff>
      <xdr:row>12</xdr:row>
      <xdr:rowOff>9526</xdr:rowOff>
    </xdr:from>
    <xdr:to>
      <xdr:col>12</xdr:col>
      <xdr:colOff>2162168</xdr:colOff>
      <xdr:row>14</xdr:row>
      <xdr:rowOff>85725</xdr:rowOff>
    </xdr:to>
    <xdr:grpSp>
      <xdr:nvGrpSpPr>
        <xdr:cNvPr id="20" name="المجموعة 19" descr="Total amount for all other categories not listed in the five highest totals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pSpPr/>
      </xdr:nvGrpSpPr>
      <xdr:grpSpPr>
        <a:xfrm>
          <a:off x="10915364257" y="3524251"/>
          <a:ext cx="2171692" cy="609599"/>
          <a:chOff x="8886824" y="2943227"/>
          <a:chExt cx="1362075" cy="609599"/>
        </a:xfrm>
      </xdr:grpSpPr>
      <xdr:sp macro="" textlink="'العمليات الحسابية'!L3">
        <xdr:nvSpPr>
          <xdr:cNvPr id="21" name="مستطيل بزوايا مستديرة على نفس الجانب 20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/>
        </xdr:nvSpPr>
        <xdr:spPr>
          <a:xfrm rot="16200000" flipH="1">
            <a:off x="9263062" y="2566989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solidFill>
            <a:schemeClr val="accent4">
              <a:lumMod val="50000"/>
            </a:schemeClr>
          </a:solidFill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AF006671-5254-4833-98FC-CC1D396CEF8A}" type="TxLink">
              <a:rPr lang="ar-SA" sz="24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r" rtl="1"/>
              <a:t>ر.س.‏ 0 </a:t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'العمليات الحسابية'!M3">
        <xdr:nvSpPr>
          <xdr:cNvPr id="22" name="مربع_النص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SpPr txBox="1"/>
        </xdr:nvSpPr>
        <xdr:spPr>
          <a:xfrm flipH="1">
            <a:off x="8952204" y="2981324"/>
            <a:ext cx="1238250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b"/>
          <a:lstStyle/>
          <a:p>
            <a:pPr rtl="1"/>
            <a:fld id="{B3CB882F-38F5-4728-9D66-981ECF9442E9}" type="TxLink">
              <a:rPr lang="ar-SA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rtl="1"/>
              <a:t>المبالغ الإجمالية الأخرى</a:t>
            </a:fld>
            <a:endParaRPr lang="ar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171451</xdr:colOff>
      <xdr:row>14</xdr:row>
      <xdr:rowOff>247651</xdr:rowOff>
    </xdr:from>
    <xdr:to>
      <xdr:col>12</xdr:col>
      <xdr:colOff>2162168</xdr:colOff>
      <xdr:row>17</xdr:row>
      <xdr:rowOff>57150</xdr:rowOff>
    </xdr:to>
    <xdr:grpSp>
      <xdr:nvGrpSpPr>
        <xdr:cNvPr id="23" name="المجموعة 22" descr="Total of all grocery item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pSpPr/>
      </xdr:nvGrpSpPr>
      <xdr:grpSpPr>
        <a:xfrm>
          <a:off x="10915364257" y="4295776"/>
          <a:ext cx="2171692" cy="609599"/>
          <a:chOff x="8886824" y="2943227"/>
          <a:chExt cx="1362075" cy="609599"/>
        </a:xfrm>
        <a:solidFill>
          <a:schemeClr val="accent5"/>
        </a:solidFill>
      </xdr:grpSpPr>
      <xdr:sp macro="" textlink="المبلغ_الإجمالي_للبقالة">
        <xdr:nvSpPr>
          <xdr:cNvPr id="24" name="مستطيل بزوايا مستديرة على نفس الجانب 23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/>
        </xdr:nvSpPr>
        <xdr:spPr>
          <a:xfrm rot="16200000" flipH="1">
            <a:off x="9263062" y="2566989"/>
            <a:ext cx="609599" cy="1362075"/>
          </a:xfrm>
          <a:prstGeom prst="round2SameRect">
            <a:avLst>
              <a:gd name="adj1" fmla="val 12255"/>
              <a:gd name="adj2" fmla="val 0"/>
            </a:avLst>
          </a:prstGeom>
          <a:grpFill/>
          <a:ln>
            <a:noFill/>
          </a:ln>
          <a:effectLst>
            <a:outerShdw blurRad="63500" sx="102000" sy="102000" algn="ctr" rotWithShape="0">
              <a:schemeClr val="tx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91440" rtlCol="1" anchor="b"/>
          <a:lstStyle/>
          <a:p>
            <a:pPr algn="r" rtl="1"/>
            <a:fld id="{2A8C5EC6-9C6D-412D-A1FA-254ED423826C}" type="TxLink">
              <a:rPr lang="ar-SA" sz="24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r" rtl="1"/>
              <a:t>ر.س.‏ 271 </a:t>
            </a:fld>
            <a:endParaRPr lang="en-US" sz="24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'العمليات الحسابية'!M4">
        <xdr:nvSpPr>
          <xdr:cNvPr id="25" name="مربع_النص 24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SpPr txBox="1"/>
        </xdr:nvSpPr>
        <xdr:spPr>
          <a:xfrm flipH="1">
            <a:off x="8952205" y="2981324"/>
            <a:ext cx="1238250" cy="19050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1" anchor="b"/>
          <a:lstStyle/>
          <a:p>
            <a:pPr rtl="1"/>
            <a:fld id="{3E99C5A0-2E7D-4B22-B07A-0EA4CFE83AC3}" type="TxLink">
              <a:rPr lang="ar-SA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rtl="1"/>
              <a:t>المبلغ الإجمالي للبقالة</a:t>
            </a:fld>
            <a:endParaRPr lang="ar" sz="1100" b="1">
              <a:solidFill>
                <a:schemeClr val="bg1"/>
              </a:solidFill>
              <a:latin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القائمة" displayName="القائمة" ref="C3:K21" headerRowDxfId="17">
  <autoFilter ref="C3:K21"/>
  <tableColumns count="9">
    <tableColumn id="1" name="المهام المكتملة" totalsRowLabel="الإجمالي" totalsRowDxfId="16"/>
    <tableColumn id="2" name="العنصر" dataDxfId="15" totalsRowDxfId="14" dataCellStyle="العنصر"/>
    <tableColumn id="3" name="المتجر" dataDxfId="13" totalsRowDxfId="12" dataCellStyle="خلفية بيضاء"/>
    <tableColumn id="4" name="الفئة" dataDxfId="11" totalsRowDxfId="10" dataCellStyle="خلفية بيضاء"/>
    <tableColumn id="5" name="الكمية" dataDxfId="9" totalsRowDxfId="8" dataCellStyle="خلفية بيضاء"/>
    <tableColumn id="6" name="الوحدة" dataDxfId="7" totalsRowDxfId="6" dataCellStyle="خلفية بيضاء"/>
    <tableColumn id="7" name="سعر الوحدة" dataDxfId="5" totalsRowDxfId="4" dataCellStyle="العملة المخصصة"/>
    <tableColumn id="8" name="الإجمالي" dataDxfId="3" totalsRowDxfId="2" dataCellStyle="العملة المخصصة">
      <calculatedColumnFormula>IFERROR(القائمة[الكمية]*القائمة[سعر الوحدة],"")</calculatedColumnFormula>
    </tableColumn>
    <tableColumn id="9" name="تعليق" totalsRowFunction="count" dataDxfId="1" totalsRowDxfId="0" dataCellStyle="التحريك إلى مستوى أدنى"/>
  </tableColumns>
  <tableStyleInfo name="قائمة البقالة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151">
      <a:dk1>
        <a:sysClr val="windowText" lastClr="000000"/>
      </a:dk1>
      <a:lt1>
        <a:sysClr val="window" lastClr="FFFFFF"/>
      </a:lt1>
      <a:dk2>
        <a:srgbClr val="554527"/>
      </a:dk2>
      <a:lt2>
        <a:srgbClr val="FAF8F4"/>
      </a:lt2>
      <a:accent1>
        <a:srgbClr val="F4B224"/>
      </a:accent1>
      <a:accent2>
        <a:srgbClr val="F4900B"/>
      </a:accent2>
      <a:accent3>
        <a:srgbClr val="E66B10"/>
      </a:accent3>
      <a:accent4>
        <a:srgbClr val="D64C16"/>
      </a:accent4>
      <a:accent5>
        <a:srgbClr val="4E1747"/>
      </a:accent5>
      <a:accent6>
        <a:srgbClr val="09AA97"/>
      </a:accent6>
      <a:hlink>
        <a:srgbClr val="09AA97"/>
      </a:hlink>
      <a:folHlink>
        <a:srgbClr val="4E1747"/>
      </a:folHlink>
    </a:clrScheme>
    <a:fontScheme name="151">
      <a:majorFont>
        <a:latin typeface="Franklin Gothic Medium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M21"/>
  <sheetViews>
    <sheetView showGridLines="0" rightToLeft="1" tabSelected="1" zoomScaleNormal="100" workbookViewId="0"/>
  </sheetViews>
  <sheetFormatPr defaultColWidth="8.75" defaultRowHeight="21" customHeight="1"/>
  <cols>
    <col min="1" max="1" width="2.375" style="2" customWidth="1"/>
    <col min="2" max="2" width="2.375" style="1" customWidth="1"/>
    <col min="3" max="3" width="16.5" style="1" customWidth="1"/>
    <col min="4" max="4" width="24.375" style="1" customWidth="1"/>
    <col min="5" max="5" width="14.25" style="1" customWidth="1"/>
    <col min="6" max="6" width="17.25" style="1" customWidth="1"/>
    <col min="7" max="7" width="8.625" style="1" bestFit="1" customWidth="1"/>
    <col min="8" max="8" width="10.5" style="1" customWidth="1"/>
    <col min="9" max="9" width="14.5" style="1" customWidth="1"/>
    <col min="10" max="10" width="11.75" style="1" customWidth="1"/>
    <col min="11" max="11" width="31.625" style="1" customWidth="1"/>
    <col min="12" max="12" width="2.375" style="1" customWidth="1"/>
    <col min="13" max="13" width="28.375" style="4" customWidth="1"/>
    <col min="14" max="16384" width="8.75" style="2"/>
  </cols>
  <sheetData>
    <row r="1" spans="1:13" ht="7.5" customHeight="1">
      <c r="A1" s="5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8" t="str">
        <f>'العمليات الحسابية'!M9</f>
        <v>منتجات الألبان الإجمالي</v>
      </c>
    </row>
    <row r="2" spans="1:13" s="3" customFormat="1" ht="59.25" customHeight="1">
      <c r="A2" s="6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28"/>
    </row>
    <row r="3" spans="1:13" ht="21" customHeight="1" thickBot="1">
      <c r="A3" s="5"/>
      <c r="B3" s="7"/>
      <c r="C3" s="18" t="s">
        <v>1</v>
      </c>
      <c r="D3" s="18" t="s">
        <v>2</v>
      </c>
      <c r="E3" s="18" t="s">
        <v>21</v>
      </c>
      <c r="F3" s="18" t="s">
        <v>27</v>
      </c>
      <c r="G3" s="18" t="s">
        <v>32</v>
      </c>
      <c r="H3" s="18" t="s">
        <v>33</v>
      </c>
      <c r="I3" s="18" t="s">
        <v>42</v>
      </c>
      <c r="J3" s="18" t="s">
        <v>43</v>
      </c>
      <c r="K3" s="19" t="s">
        <v>44</v>
      </c>
      <c r="L3" s="7"/>
      <c r="M3" s="25">
        <f>'العمليات الحسابية'!L9</f>
        <v>37</v>
      </c>
    </row>
    <row r="4" spans="1:13" ht="21" customHeight="1">
      <c r="A4" s="5"/>
      <c r="B4" s="7"/>
      <c r="C4" s="15">
        <v>1</v>
      </c>
      <c r="D4" s="16" t="s">
        <v>3</v>
      </c>
      <c r="E4" s="17" t="s">
        <v>22</v>
      </c>
      <c r="F4" s="17" t="s">
        <v>28</v>
      </c>
      <c r="G4" s="17">
        <v>2</v>
      </c>
      <c r="H4" s="17" t="s">
        <v>34</v>
      </c>
      <c r="I4" s="26">
        <v>2.99</v>
      </c>
      <c r="J4" s="26">
        <f>IFERROR(القائمة[الكمية]*القائمة[سعر الوحدة],"")</f>
        <v>5.98</v>
      </c>
      <c r="K4" s="23"/>
      <c r="L4" s="7"/>
      <c r="M4" s="11" t="str">
        <f>'العمليات الحسابية'!M8</f>
        <v>الفاكهة والخضراوات الإجمالي</v>
      </c>
    </row>
    <row r="5" spans="1:13" ht="21" customHeight="1">
      <c r="A5" s="5"/>
      <c r="B5" s="7"/>
      <c r="C5" s="12"/>
      <c r="D5" s="13" t="s">
        <v>4</v>
      </c>
      <c r="E5" s="14" t="s">
        <v>23</v>
      </c>
      <c r="F5" s="14" t="s">
        <v>28</v>
      </c>
      <c r="G5" s="14">
        <v>3</v>
      </c>
      <c r="H5" s="14" t="s">
        <v>34</v>
      </c>
      <c r="I5" s="27">
        <v>1.99</v>
      </c>
      <c r="J5" s="27">
        <f>IFERROR(القائمة[الكمية]*القائمة[سعر الوحدة],"")</f>
        <v>5.97</v>
      </c>
      <c r="K5" s="24" t="s">
        <v>45</v>
      </c>
      <c r="L5" s="7"/>
      <c r="M5" s="28">
        <f>'العمليات الحسابية'!L8</f>
        <v>45</v>
      </c>
    </row>
    <row r="6" spans="1:13" ht="21" customHeight="1">
      <c r="A6" s="5"/>
      <c r="B6" s="7"/>
      <c r="C6" s="12"/>
      <c r="D6" s="13" t="s">
        <v>5</v>
      </c>
      <c r="E6" s="14" t="s">
        <v>22</v>
      </c>
      <c r="F6" s="14" t="s">
        <v>28</v>
      </c>
      <c r="G6" s="14">
        <v>1</v>
      </c>
      <c r="H6" s="14" t="s">
        <v>35</v>
      </c>
      <c r="I6" s="27">
        <v>3.99</v>
      </c>
      <c r="J6" s="27">
        <f>IFERROR(القائمة[الكمية]*القائمة[سعر الوحدة],"")</f>
        <v>3.99</v>
      </c>
      <c r="K6" s="24"/>
      <c r="L6" s="7"/>
      <c r="M6" s="28"/>
    </row>
    <row r="7" spans="1:13" ht="21" customHeight="1">
      <c r="A7" s="5"/>
      <c r="B7" s="7"/>
      <c r="C7" s="12"/>
      <c r="D7" s="13" t="s">
        <v>6</v>
      </c>
      <c r="E7" s="14" t="s">
        <v>24</v>
      </c>
      <c r="F7" s="14" t="s">
        <v>28</v>
      </c>
      <c r="G7" s="14">
        <v>2</v>
      </c>
      <c r="H7" s="14" t="s">
        <v>36</v>
      </c>
      <c r="I7" s="27">
        <v>2.29</v>
      </c>
      <c r="J7" s="27">
        <f>IFERROR(القائمة[الكمية]*القائمة[سعر الوحدة],"")</f>
        <v>4.58</v>
      </c>
      <c r="K7" s="24"/>
      <c r="L7" s="7"/>
      <c r="M7" s="11" t="str">
        <f>'العمليات الحسابية'!M7</f>
        <v>اللحوم الإجمالي</v>
      </c>
    </row>
    <row r="8" spans="1:13" ht="21" customHeight="1">
      <c r="A8" s="5"/>
      <c r="B8" s="7"/>
      <c r="C8" s="12"/>
      <c r="D8" s="13" t="s">
        <v>7</v>
      </c>
      <c r="E8" s="14" t="s">
        <v>24</v>
      </c>
      <c r="F8" s="14" t="s">
        <v>28</v>
      </c>
      <c r="G8" s="14">
        <v>4</v>
      </c>
      <c r="H8" s="14" t="s">
        <v>34</v>
      </c>
      <c r="I8" s="27">
        <v>3.49</v>
      </c>
      <c r="J8" s="27">
        <f>IFERROR(القائمة[الكمية]*القائمة[سعر الوحدة],"")</f>
        <v>13.96</v>
      </c>
      <c r="K8" s="24"/>
      <c r="L8" s="7"/>
      <c r="M8" s="28">
        <f>'العمليات الحسابية'!L7</f>
        <v>80</v>
      </c>
    </row>
    <row r="9" spans="1:13" ht="21" customHeight="1">
      <c r="A9" s="5"/>
      <c r="B9" s="7"/>
      <c r="C9" s="12"/>
      <c r="D9" s="13" t="s">
        <v>8</v>
      </c>
      <c r="E9" s="14" t="s">
        <v>24</v>
      </c>
      <c r="F9" s="14" t="s">
        <v>28</v>
      </c>
      <c r="G9" s="14">
        <v>2</v>
      </c>
      <c r="H9" s="14" t="s">
        <v>37</v>
      </c>
      <c r="I9" s="27">
        <v>1.5</v>
      </c>
      <c r="J9" s="27">
        <f>IFERROR(القائمة[الكمية]*القائمة[سعر الوحدة],"")</f>
        <v>3</v>
      </c>
      <c r="K9" s="24"/>
      <c r="L9" s="7"/>
      <c r="M9" s="28"/>
    </row>
    <row r="10" spans="1:13" ht="21" customHeight="1">
      <c r="A10" s="5"/>
      <c r="B10" s="7"/>
      <c r="C10" s="12"/>
      <c r="D10" s="13" t="s">
        <v>9</v>
      </c>
      <c r="E10" s="14" t="s">
        <v>22</v>
      </c>
      <c r="F10" s="14" t="s">
        <v>28</v>
      </c>
      <c r="G10" s="14">
        <v>2</v>
      </c>
      <c r="H10" s="14" t="s">
        <v>35</v>
      </c>
      <c r="I10" s="27">
        <v>1.99</v>
      </c>
      <c r="J10" s="27">
        <f>IFERROR(القائمة[الكمية]*القائمة[سعر الوحدة],"")</f>
        <v>3.98</v>
      </c>
      <c r="K10" s="24"/>
      <c r="L10" s="7"/>
      <c r="M10" s="11" t="str">
        <f>'العمليات الحسابية'!M6</f>
        <v>المأكولات البحرية الإجمالي</v>
      </c>
    </row>
    <row r="11" spans="1:13" ht="21" customHeight="1">
      <c r="A11" s="5"/>
      <c r="B11" s="7"/>
      <c r="C11" s="12"/>
      <c r="D11" s="13" t="s">
        <v>10</v>
      </c>
      <c r="E11" s="14" t="s">
        <v>24</v>
      </c>
      <c r="F11" s="14" t="s">
        <v>28</v>
      </c>
      <c r="G11" s="14">
        <v>1</v>
      </c>
      <c r="H11" s="14" t="s">
        <v>34</v>
      </c>
      <c r="I11" s="27">
        <v>2.29</v>
      </c>
      <c r="J11" s="27">
        <f>IFERROR(القائمة[الكمية]*القائمة[سعر الوحدة],"")</f>
        <v>2.29</v>
      </c>
      <c r="K11" s="24"/>
      <c r="L11" s="7"/>
      <c r="M11" s="28">
        <f>'العمليات الحسابية'!L6</f>
        <v>109</v>
      </c>
    </row>
    <row r="12" spans="1:13" ht="21" customHeight="1">
      <c r="A12" s="5"/>
      <c r="B12" s="7"/>
      <c r="C12" s="12"/>
      <c r="D12" s="13" t="s">
        <v>11</v>
      </c>
      <c r="E12" s="14" t="s">
        <v>22</v>
      </c>
      <c r="F12" s="14" t="s">
        <v>28</v>
      </c>
      <c r="G12" s="14">
        <v>0.5</v>
      </c>
      <c r="H12" s="14" t="s">
        <v>34</v>
      </c>
      <c r="I12" s="27">
        <v>2.25</v>
      </c>
      <c r="J12" s="27">
        <f>IFERROR(القائمة[الكمية]*القائمة[سعر الوحدة],"")</f>
        <v>1.125</v>
      </c>
      <c r="K12" s="24" t="s">
        <v>46</v>
      </c>
      <c r="L12" s="7"/>
      <c r="M12" s="28"/>
    </row>
    <row r="13" spans="1:13" ht="21" customHeight="1">
      <c r="A13" s="5"/>
      <c r="B13" s="7"/>
      <c r="C13" s="12"/>
      <c r="D13" s="13" t="s">
        <v>12</v>
      </c>
      <c r="E13" s="14" t="s">
        <v>25</v>
      </c>
      <c r="F13" s="14" t="s">
        <v>29</v>
      </c>
      <c r="G13" s="14">
        <v>2</v>
      </c>
      <c r="H13" s="14" t="s">
        <v>38</v>
      </c>
      <c r="I13" s="27">
        <v>3.99</v>
      </c>
      <c r="J13" s="27">
        <f>IFERROR(القائمة[الكمية]*القائمة[سعر الوحدة],"")</f>
        <v>7.98</v>
      </c>
      <c r="K13" s="24"/>
      <c r="L13" s="7"/>
      <c r="M13" s="11" t="str">
        <f>'العمليات الحسابية'!M3</f>
        <v>المبالغ الإجمالية الأخرى</v>
      </c>
    </row>
    <row r="14" spans="1:13" ht="21" customHeight="1">
      <c r="A14" s="5"/>
      <c r="B14" s="7"/>
      <c r="C14" s="12"/>
      <c r="D14" s="13" t="s">
        <v>13</v>
      </c>
      <c r="E14" s="14" t="s">
        <v>25</v>
      </c>
      <c r="F14" s="14" t="s">
        <v>29</v>
      </c>
      <c r="G14" s="14">
        <v>1</v>
      </c>
      <c r="H14" s="14" t="s">
        <v>34</v>
      </c>
      <c r="I14" s="27">
        <v>9.99</v>
      </c>
      <c r="J14" s="27">
        <f>IFERROR(القائمة[الكمية]*القائمة[سعر الوحدة],"")</f>
        <v>9.99</v>
      </c>
      <c r="K14" s="24" t="s">
        <v>47</v>
      </c>
      <c r="L14" s="7"/>
      <c r="M14" s="28">
        <f>'العمليات الحسابية'!L3</f>
        <v>0</v>
      </c>
    </row>
    <row r="15" spans="1:13" ht="21" customHeight="1">
      <c r="A15" s="5"/>
      <c r="B15" s="7"/>
      <c r="C15" s="12"/>
      <c r="D15" s="13" t="s">
        <v>14</v>
      </c>
      <c r="E15" s="14" t="s">
        <v>25</v>
      </c>
      <c r="F15" s="14" t="s">
        <v>29</v>
      </c>
      <c r="G15" s="14">
        <v>2</v>
      </c>
      <c r="H15" s="14" t="s">
        <v>39</v>
      </c>
      <c r="I15" s="27">
        <v>3.5</v>
      </c>
      <c r="J15" s="27">
        <f>IFERROR(القائمة[الكمية]*القائمة[سعر الوحدة],"")</f>
        <v>7</v>
      </c>
      <c r="K15" s="24"/>
      <c r="L15" s="7"/>
      <c r="M15" s="28"/>
    </row>
    <row r="16" spans="1:13" ht="21" customHeight="1">
      <c r="A16" s="5"/>
      <c r="B16" s="7"/>
      <c r="C16" s="12"/>
      <c r="D16" s="13" t="s">
        <v>15</v>
      </c>
      <c r="E16" s="14" t="s">
        <v>25</v>
      </c>
      <c r="F16" s="14" t="s">
        <v>29</v>
      </c>
      <c r="G16" s="14">
        <v>1</v>
      </c>
      <c r="H16" s="14" t="s">
        <v>40</v>
      </c>
      <c r="I16" s="27">
        <v>3.89</v>
      </c>
      <c r="J16" s="27">
        <f>IFERROR(القائمة[الكمية]*القائمة[سعر الوحدة],"")</f>
        <v>3.89</v>
      </c>
      <c r="K16" s="24"/>
      <c r="L16" s="7"/>
      <c r="M16" s="11" t="str">
        <f>'العمليات الحسابية'!M4</f>
        <v>المبلغ الإجمالي للبقالة</v>
      </c>
    </row>
    <row r="17" spans="1:13" ht="21" customHeight="1">
      <c r="A17" s="5"/>
      <c r="B17" s="7"/>
      <c r="C17" s="12"/>
      <c r="D17" s="13" t="s">
        <v>16</v>
      </c>
      <c r="E17" s="14" t="s">
        <v>25</v>
      </c>
      <c r="F17" s="14" t="s">
        <v>29</v>
      </c>
      <c r="G17" s="14">
        <v>1</v>
      </c>
      <c r="H17" s="14" t="s">
        <v>41</v>
      </c>
      <c r="I17" s="27">
        <v>2.99</v>
      </c>
      <c r="J17" s="27">
        <f>IFERROR(القائمة[الكمية]*القائمة[سعر الوحدة],"")</f>
        <v>2.99</v>
      </c>
      <c r="K17" s="24"/>
      <c r="L17" s="7"/>
      <c r="M17" s="25">
        <f>المبلغ_الإجمالي_للبقالة</f>
        <v>271</v>
      </c>
    </row>
    <row r="18" spans="1:13" ht="21" customHeight="1">
      <c r="A18" s="5"/>
      <c r="B18" s="7"/>
      <c r="C18" s="12"/>
      <c r="D18" s="13" t="s">
        <v>17</v>
      </c>
      <c r="E18" s="14" t="s">
        <v>22</v>
      </c>
      <c r="F18" s="14" t="s">
        <v>29</v>
      </c>
      <c r="G18" s="14">
        <v>1</v>
      </c>
      <c r="H18" s="14" t="s">
        <v>40</v>
      </c>
      <c r="I18" s="27">
        <v>4.99</v>
      </c>
      <c r="J18" s="27">
        <f>IFERROR(القائمة[الكمية]*القائمة[سعر الوحدة],"")</f>
        <v>4.99</v>
      </c>
      <c r="K18" s="24" t="s">
        <v>48</v>
      </c>
      <c r="L18" s="7"/>
      <c r="M18" s="11"/>
    </row>
    <row r="19" spans="1:13" ht="21" customHeight="1">
      <c r="A19" s="5"/>
      <c r="B19" s="7"/>
      <c r="C19" s="12"/>
      <c r="D19" s="13" t="s">
        <v>18</v>
      </c>
      <c r="E19" s="14" t="s">
        <v>24</v>
      </c>
      <c r="F19" s="14" t="s">
        <v>30</v>
      </c>
      <c r="G19" s="14">
        <v>10</v>
      </c>
      <c r="H19" s="14" t="s">
        <v>34</v>
      </c>
      <c r="I19" s="27">
        <v>7.99</v>
      </c>
      <c r="J19" s="27">
        <f>IFERROR(القائمة[الكمية]*القائمة[سعر الوحدة],"")</f>
        <v>79.900000000000006</v>
      </c>
      <c r="K19" s="24" t="s">
        <v>49</v>
      </c>
      <c r="L19" s="7"/>
      <c r="M19" s="11"/>
    </row>
    <row r="20" spans="1:13" ht="21" customHeight="1">
      <c r="A20" s="5"/>
      <c r="B20" s="7"/>
      <c r="C20" s="12"/>
      <c r="D20" s="13" t="s">
        <v>19</v>
      </c>
      <c r="E20" s="14" t="s">
        <v>26</v>
      </c>
      <c r="F20" s="14" t="s">
        <v>31</v>
      </c>
      <c r="G20" s="14">
        <v>6</v>
      </c>
      <c r="H20" s="14" t="s">
        <v>34</v>
      </c>
      <c r="I20" s="27">
        <v>8.99</v>
      </c>
      <c r="J20" s="27">
        <f>IFERROR(القائمة[الكمية]*القائمة[سعر الوحدة],"")</f>
        <v>53.94</v>
      </c>
      <c r="K20" s="24"/>
      <c r="L20" s="7"/>
      <c r="M20" s="11"/>
    </row>
    <row r="21" spans="1:13" ht="21" customHeight="1">
      <c r="A21" s="5"/>
      <c r="B21" s="7"/>
      <c r="C21" s="12"/>
      <c r="D21" s="13" t="s">
        <v>20</v>
      </c>
      <c r="E21" s="14" t="s">
        <v>26</v>
      </c>
      <c r="F21" s="14" t="s">
        <v>31</v>
      </c>
      <c r="G21" s="14">
        <v>5</v>
      </c>
      <c r="H21" s="14" t="s">
        <v>34</v>
      </c>
      <c r="I21" s="27">
        <v>10.99</v>
      </c>
      <c r="J21" s="27">
        <f>IFERROR(القائمة[الكمية]*القائمة[سعر الوحدة],"")</f>
        <v>54.95</v>
      </c>
      <c r="K21" s="24"/>
      <c r="L21" s="7"/>
      <c r="M21" s="11"/>
    </row>
  </sheetData>
  <mergeCells count="7">
    <mergeCell ref="M11:M12"/>
    <mergeCell ref="M14:M15"/>
    <mergeCell ref="B1:L1"/>
    <mergeCell ref="B2:L2"/>
    <mergeCell ref="M1:M2"/>
    <mergeCell ref="M5:M6"/>
    <mergeCell ref="M8:M9"/>
  </mergeCells>
  <conditionalFormatting sqref="C4:K21">
    <cfRule type="expression" dxfId="18" priority="2">
      <formula>ISODD(ROW(رمز_الإرساء_للجدول))&lt;&gt;ISODD(ROW(C4))</formula>
    </cfRule>
  </conditionalFormatting>
  <dataValidations count="11">
    <dataValidation allowBlank="1" showInputMessage="1" showErrorMessage="1" prompt="قم بإنشاء &quot;قائمة البقالة&quot; في ورقة العمل هذه. أدخل التفاصيل في الجدول &quot;القائمة&quot;. يتم حساب &quot;الإجماليات&quot; تلقائياً" sqref="A1"/>
    <dataValidation allowBlank="1" showInputMessage="1" showErrorMessage="1" prompt="يوجد عنوان ورقة العمل هذه في هذه الخلية. أدخل تفاصيل البقالة في الجدول أدناه. يتم تحديث إجماليات الفئات تلقائياً في العمود M" sqref="B2:L2"/>
    <dataValidation allowBlank="1" showInputMessage="1" showErrorMessage="1" prompt="أدخل رقم أكبر من 0 في هذا العمود أسفل هذا العنوان لوضع علامة على العنصر كمشتريات. استخدم عوامل تصفية العناوين للبحث عن إدخالات معينة" sqref="C3"/>
    <dataValidation allowBlank="1" showInputMessage="1" showErrorMessage="1" prompt="أدخل &quot;العنصر&quot; في هذا العمود أسفل هذا العنوان" sqref="D3"/>
    <dataValidation allowBlank="1" showInputMessage="1" showErrorMessage="1" prompt="أدخل نوع &quot;المتجر&quot; في هذا العمود أسفل هذا العنوان" sqref="E3"/>
    <dataValidation allowBlank="1" showInputMessage="1" showErrorMessage="1" prompt="أدخل &quot;الفئة&quot; في هذا العمود أسفل هذا العنوان" sqref="F3"/>
    <dataValidation allowBlank="1" showInputMessage="1" showErrorMessage="1" prompt="أدخل &quot;الكمية&quot; في هذا العمود أسفل هذا العنوان" sqref="G3"/>
    <dataValidation allowBlank="1" showInputMessage="1" showErrorMessage="1" prompt="أدخل الوحدة في هذا العمود أسفل هذا العنوان" sqref="H3"/>
    <dataValidation allowBlank="1" showInputMessage="1" showErrorMessage="1" prompt="أدخل سعر الوحدة في هذا العمود أسفل هذا العنوان" sqref="I3"/>
    <dataValidation allowBlank="1" showInputMessage="1" showErrorMessage="1" prompt="يتم حساب &quot;الإجمالي&quot; تلقائياً في هذا العمود أسفل هذا العنوان" sqref="J3"/>
    <dataValidation allowBlank="1" showInputMessage="1" showErrorMessage="1" prompt="أدخل &quot;التعليقات&quot; في هذا العمود أسفل هذا العنوان" sqref="K3"/>
  </dataValidations>
  <printOptions horizontalCentered="1"/>
  <pageMargins left="0.3" right="0.3" top="0.5" bottom="0.5" header="0.3" footer="0.3"/>
  <pageSetup paperSize="9" scale="58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DFC9C84-28BF-44D2-94EA-43F4C08E96CD}">
            <x14:iconSet iconSet="3Symbols2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C4:C21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1"/>
  <sheetViews>
    <sheetView rightToLeft="1" workbookViewId="0"/>
  </sheetViews>
  <sheetFormatPr defaultRowHeight="14.25"/>
  <cols>
    <col min="5" max="5" width="18.75" customWidth="1"/>
    <col min="7" max="7" width="13.125" customWidth="1"/>
    <col min="8" max="8" width="13.5" customWidth="1"/>
    <col min="10" max="10" width="15.75" bestFit="1" customWidth="1"/>
    <col min="11" max="12" width="12.375" customWidth="1"/>
    <col min="13" max="13" width="23.5" bestFit="1" customWidth="1"/>
  </cols>
  <sheetData>
    <row r="1" spans="1:13">
      <c r="A1" s="8" t="s">
        <v>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>
      <c r="A3" s="8"/>
      <c r="B3" s="8"/>
      <c r="C3" s="8"/>
      <c r="D3" s="8"/>
      <c r="E3" s="8"/>
      <c r="F3" s="8"/>
      <c r="G3" s="8"/>
      <c r="H3" s="8"/>
      <c r="I3" s="8"/>
      <c r="J3" s="8"/>
      <c r="K3" s="22">
        <f>SUM('قائمة البقالة'!$J$4:$J$21)-SUM(K6:K9)</f>
        <v>0</v>
      </c>
      <c r="L3" s="21">
        <f>ROUND(K3,0)</f>
        <v>0</v>
      </c>
      <c r="M3" s="8" t="s">
        <v>51</v>
      </c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21">
        <f>ROUNDUP(SUM('قائمة البقالة'!$J$4:$J$21),0)</f>
        <v>271</v>
      </c>
      <c r="M4" s="8" t="s">
        <v>52</v>
      </c>
    </row>
    <row r="5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8"/>
      <c r="D6" s="8"/>
      <c r="E6" s="9" t="str">
        <f t="array" ref="E6">IFERROR(INDEX('قائمة البقالة'!$F$4:$F$21,MATCH(,COUNTIF($E$5:E5,'قائمة البقالة'!$F$4:$F$21),)),"")</f>
        <v>الفاكهة والخضراوات</v>
      </c>
      <c r="F6" s="20">
        <f>SUMIFS('قائمة البقالة'!$J$4:$J$21,'قائمة البقالة'!$F$4:$F$21,E6)</f>
        <v>44.875</v>
      </c>
      <c r="G6" s="20">
        <f>F6+ROW()/1000000</f>
        <v>44.875005999999999</v>
      </c>
      <c r="H6" s="20">
        <f>LARGE($G$6:$G$21,1)</f>
        <v>108.89000900000001</v>
      </c>
      <c r="I6" s="20">
        <f>MATCH(H6,$G$6:$G$21,0)</f>
        <v>4</v>
      </c>
      <c r="J6" s="8" t="str">
        <f>INDEX($E$6:$E$21,$I6)</f>
        <v>المأكولات البحرية</v>
      </c>
      <c r="K6" s="10">
        <f>INDEX($F$6:$F$21,$I6)</f>
        <v>108.89</v>
      </c>
      <c r="L6" s="21">
        <f>ROUND(K6,0)</f>
        <v>109</v>
      </c>
      <c r="M6" s="8" t="str">
        <f>UPPER(J6) &amp; " الإجمالي"</f>
        <v>المأكولات البحرية الإجمالي</v>
      </c>
    </row>
    <row r="7" spans="1:13">
      <c r="A7" s="8"/>
      <c r="B7" s="8"/>
      <c r="C7" s="8"/>
      <c r="D7" s="8"/>
      <c r="E7" s="9" t="str">
        <f t="array" ref="E7">IFERROR(INDEX('قائمة البقالة'!$F$4:$F$21,MATCH(,COUNTIF($E$5:E6,'قائمة البقالة'!$F$4:$F$21),)),"")</f>
        <v>منتجات الألبان</v>
      </c>
      <c r="F7" s="20">
        <f>SUMIFS('قائمة البقالة'!$J$4:$J$21,'قائمة البقالة'!$F$4:$F$21,E7)</f>
        <v>36.840000000000003</v>
      </c>
      <c r="G7" s="20">
        <f t="shared" ref="G7:G21" si="0">F7+ROW()/1000000</f>
        <v>36.840007</v>
      </c>
      <c r="H7" s="20">
        <f>LARGE($G$6:$G$21,2)</f>
        <v>79.900008</v>
      </c>
      <c r="I7" s="20">
        <f>MATCH(H7,$G$6:$G$21,0)</f>
        <v>3</v>
      </c>
      <c r="J7" s="8" t="str">
        <f>INDEX($E$6:$E$21,$I7)</f>
        <v>اللحوم</v>
      </c>
      <c r="K7" s="10">
        <f>INDEX($F$6:$F$21,$I7)</f>
        <v>79.900000000000006</v>
      </c>
      <c r="L7" s="21">
        <f>ROUND(K7,0)</f>
        <v>80</v>
      </c>
      <c r="M7" s="8" t="str">
        <f>UPPER(J7) &amp; " الإجمالي"</f>
        <v>اللحوم الإجمالي</v>
      </c>
    </row>
    <row r="8" spans="1:13">
      <c r="A8" s="8"/>
      <c r="B8" s="8"/>
      <c r="C8" s="8"/>
      <c r="D8" s="8"/>
      <c r="E8" s="9" t="str">
        <f t="array" ref="E8">IFERROR(INDEX('قائمة البقالة'!$F$4:$F$21,MATCH(,COUNTIF($E$5:E7,'قائمة البقالة'!$F$4:$F$21),)),"")</f>
        <v>اللحوم</v>
      </c>
      <c r="F8" s="20">
        <f>SUMIFS('قائمة البقالة'!$J$4:$J$21,'قائمة البقالة'!$F$4:$F$21,E8)</f>
        <v>79.900000000000006</v>
      </c>
      <c r="G8" s="20">
        <f t="shared" si="0"/>
        <v>79.900008</v>
      </c>
      <c r="H8" s="20">
        <f>LARGE($G$6:$G$21,3)</f>
        <v>44.875005999999999</v>
      </c>
      <c r="I8" s="20">
        <f>MATCH(H8,$G$6:$G$21,0)</f>
        <v>1</v>
      </c>
      <c r="J8" s="8" t="str">
        <f>INDEX($E$6:$E$21,$I8)</f>
        <v>الفاكهة والخضراوات</v>
      </c>
      <c r="K8" s="10">
        <f>INDEX($F$6:$F$21,$I8)</f>
        <v>44.875</v>
      </c>
      <c r="L8" s="21">
        <f>ROUND(K8,0)</f>
        <v>45</v>
      </c>
      <c r="M8" s="8" t="str">
        <f>UPPER(J8) &amp; " الإجمالي"</f>
        <v>الفاكهة والخضراوات الإجمالي</v>
      </c>
    </row>
    <row r="9" spans="1:13">
      <c r="A9" s="8"/>
      <c r="B9" s="8"/>
      <c r="C9" s="8"/>
      <c r="D9" s="8"/>
      <c r="E9" s="9" t="str">
        <f t="array" ref="E9">IFERROR(INDEX('قائمة البقالة'!$F$4:$F$21,MATCH(,COUNTIF($E$5:E8,'قائمة البقالة'!$F$4:$F$21),)),"")</f>
        <v>المأكولات البحرية</v>
      </c>
      <c r="F9" s="20">
        <f>SUMIFS('قائمة البقالة'!$J$4:$J$21,'قائمة البقالة'!$F$4:$F$21,E9)</f>
        <v>108.89</v>
      </c>
      <c r="G9" s="20">
        <f>F9+ROW()/1000000</f>
        <v>108.89000900000001</v>
      </c>
      <c r="H9" s="20">
        <f>LARGE($G$6:$G$21,4)</f>
        <v>36.840007</v>
      </c>
      <c r="I9" s="20">
        <f>MATCH(H9,$G$6:$G$21,0)</f>
        <v>2</v>
      </c>
      <c r="J9" s="8" t="str">
        <f>INDEX($E$6:$E$21,$I9)</f>
        <v>منتجات الألبان</v>
      </c>
      <c r="K9" s="10">
        <f>INDEX($F$6:$F$21,$I9)</f>
        <v>36.840000000000003</v>
      </c>
      <c r="L9" s="21">
        <f>ROUND(K9,0)</f>
        <v>37</v>
      </c>
      <c r="M9" s="8" t="str">
        <f>UPPER(J9) &amp; " الإجمالي"</f>
        <v>منتجات الألبان الإجمالي</v>
      </c>
    </row>
    <row r="10" spans="1:13">
      <c r="A10" s="8"/>
      <c r="B10" s="8"/>
      <c r="C10" s="8"/>
      <c r="D10" s="8"/>
      <c r="E10" s="9" t="str">
        <f t="array" ref="E10">IFERROR(INDEX('قائمة البقالة'!$F$4:$F$21,MATCH(,COUNTIF($E$5:E9,'قائمة البقالة'!$F$4:$F$21),)),"")</f>
        <v/>
      </c>
      <c r="F10" s="20">
        <f>SUMIFS('قائمة البقالة'!$J$4:$J$21,'قائمة البقالة'!$F$4:$F$21,E10)</f>
        <v>0</v>
      </c>
      <c r="G10" s="20">
        <f t="shared" si="0"/>
        <v>1.0000000000000001E-5</v>
      </c>
      <c r="H10" s="8"/>
      <c r="I10" s="8"/>
      <c r="J10" s="8"/>
      <c r="K10" s="10"/>
      <c r="L10" s="10"/>
      <c r="M10" s="8"/>
    </row>
    <row r="11" spans="1:13">
      <c r="A11" s="8"/>
      <c r="B11" s="8"/>
      <c r="C11" s="8"/>
      <c r="D11" s="8"/>
      <c r="E11" s="9" t="str">
        <f t="array" ref="E11">IFERROR(INDEX('قائمة البقالة'!$F$4:$F$21,MATCH(,COUNTIF($E$5:E10,'قائمة البقالة'!$F$4:$F$21),)),"")</f>
        <v/>
      </c>
      <c r="F11" s="20">
        <f>SUMIFS('قائمة البقالة'!$J$4:$J$21,'قائمة البقالة'!$F$4:$F$21,E11)</f>
        <v>0</v>
      </c>
      <c r="G11" s="20">
        <f t="shared" si="0"/>
        <v>1.1E-5</v>
      </c>
      <c r="H11" s="8"/>
      <c r="I11" s="8"/>
      <c r="J11" s="8"/>
      <c r="K11" s="10"/>
      <c r="L11" s="10"/>
      <c r="M11" s="8"/>
    </row>
    <row r="12" spans="1:13">
      <c r="A12" s="8"/>
      <c r="B12" s="8"/>
      <c r="C12" s="8"/>
      <c r="D12" s="8"/>
      <c r="E12" s="9" t="str">
        <f t="array" ref="E12">IFERROR(INDEX('قائمة البقالة'!$F$4:$F$21,MATCH(,COUNTIF($E$5:E11,'قائمة البقالة'!$F$4:$F$21),)),"")</f>
        <v/>
      </c>
      <c r="F12" s="20">
        <f>SUMIFS('قائمة البقالة'!$J$4:$J$21,'قائمة البقالة'!$F$4:$F$21,E12)</f>
        <v>0</v>
      </c>
      <c r="G12" s="20">
        <f t="shared" si="0"/>
        <v>1.2E-5</v>
      </c>
      <c r="H12" s="8"/>
      <c r="I12" s="8"/>
      <c r="J12" s="8"/>
      <c r="K12" s="10"/>
      <c r="L12" s="10"/>
      <c r="M12" s="8"/>
    </row>
    <row r="13" spans="1:13">
      <c r="A13" s="8"/>
      <c r="B13" s="8"/>
      <c r="C13" s="8"/>
      <c r="D13" s="8"/>
      <c r="E13" s="9" t="str">
        <f t="array" ref="E13">IFERROR(INDEX('قائمة البقالة'!$F$4:$F$21,MATCH(,COUNTIF($E$5:E12,'قائمة البقالة'!$F$4:$F$21),)),"")</f>
        <v/>
      </c>
      <c r="F13" s="20">
        <f>SUMIFS('قائمة البقالة'!$J$4:$J$21,'قائمة البقالة'!$F$4:$F$21,E13)</f>
        <v>0</v>
      </c>
      <c r="G13" s="20">
        <f t="shared" si="0"/>
        <v>1.2999999999999999E-5</v>
      </c>
      <c r="H13" s="8"/>
      <c r="I13" s="8"/>
      <c r="J13" s="8"/>
      <c r="K13" s="10"/>
      <c r="L13" s="10"/>
      <c r="M13" s="8"/>
    </row>
    <row r="14" spans="1:13">
      <c r="A14" s="8"/>
      <c r="B14" s="8"/>
      <c r="C14" s="8"/>
      <c r="D14" s="8"/>
      <c r="E14" s="9" t="str">
        <f t="array" ref="E14">IFERROR(INDEX('قائمة البقالة'!$F$4:$F$21,MATCH(,COUNTIF($E$5:E13,'قائمة البقالة'!$F$4:$F$21),)),"")</f>
        <v/>
      </c>
      <c r="F14" s="20">
        <f>SUMIFS('قائمة البقالة'!$J$4:$J$21,'قائمة البقالة'!$F$4:$F$21,E14)</f>
        <v>0</v>
      </c>
      <c r="G14" s="20">
        <f t="shared" si="0"/>
        <v>1.4E-5</v>
      </c>
      <c r="H14" s="8"/>
      <c r="I14" s="8"/>
      <c r="J14" s="8"/>
      <c r="K14" s="10"/>
      <c r="L14" s="10"/>
      <c r="M14" s="8"/>
    </row>
    <row r="15" spans="1:13">
      <c r="A15" s="8"/>
      <c r="B15" s="8"/>
      <c r="C15" s="8"/>
      <c r="D15" s="8"/>
      <c r="E15" s="9" t="str">
        <f t="array" ref="E15">IFERROR(INDEX('قائمة البقالة'!$F$4:$F$21,MATCH(,COUNTIF($E$5:E14,'قائمة البقالة'!$F$4:$F$21),)),"")</f>
        <v/>
      </c>
      <c r="F15" s="20">
        <f>SUMIFS('قائمة البقالة'!$J$4:$J$21,'قائمة البقالة'!$F$4:$F$21,E15)</f>
        <v>0</v>
      </c>
      <c r="G15" s="20">
        <f t="shared" si="0"/>
        <v>1.5E-5</v>
      </c>
      <c r="H15" s="8"/>
      <c r="I15" s="8"/>
      <c r="J15" s="8"/>
      <c r="K15" s="10"/>
      <c r="L15" s="10"/>
      <c r="M15" s="8"/>
    </row>
    <row r="16" spans="1:13">
      <c r="A16" s="8"/>
      <c r="B16" s="8"/>
      <c r="C16" s="8"/>
      <c r="D16" s="8"/>
      <c r="E16" s="9" t="str">
        <f t="array" ref="E16">IFERROR(INDEX('قائمة البقالة'!$F$4:$F$21,MATCH(,COUNTIF($E$5:E15,'قائمة البقالة'!$F$4:$F$21),)),"")</f>
        <v/>
      </c>
      <c r="F16" s="20">
        <f>SUMIFS('قائمة البقالة'!$J$4:$J$21,'قائمة البقالة'!$F$4:$F$21,E16)</f>
        <v>0</v>
      </c>
      <c r="G16" s="20">
        <f t="shared" si="0"/>
        <v>1.5999999999999999E-5</v>
      </c>
      <c r="H16" s="8"/>
      <c r="I16" s="8"/>
      <c r="J16" s="8"/>
      <c r="K16" s="10"/>
      <c r="L16" s="10"/>
      <c r="M16" s="8"/>
    </row>
    <row r="17" spans="1:13">
      <c r="A17" s="8"/>
      <c r="B17" s="8"/>
      <c r="C17" s="8"/>
      <c r="D17" s="8"/>
      <c r="E17" s="9" t="str">
        <f t="array" ref="E17">IFERROR(INDEX('قائمة البقالة'!$F$4:$F$21,MATCH(,COUNTIF($E$5:E16,'قائمة البقالة'!$F$4:$F$21),)),"")</f>
        <v/>
      </c>
      <c r="F17" s="20">
        <f>SUMIFS('قائمة البقالة'!$J$4:$J$21,'قائمة البقالة'!$F$4:$F$21,E17)</f>
        <v>0</v>
      </c>
      <c r="G17" s="20">
        <f t="shared" si="0"/>
        <v>1.7E-5</v>
      </c>
      <c r="H17" s="8"/>
      <c r="I17" s="8"/>
      <c r="J17" s="8"/>
      <c r="K17" s="10"/>
      <c r="L17" s="10"/>
      <c r="M17" s="8"/>
    </row>
    <row r="18" spans="1:13">
      <c r="A18" s="8"/>
      <c r="B18" s="8"/>
      <c r="C18" s="8"/>
      <c r="D18" s="8"/>
      <c r="E18" s="9" t="str">
        <f t="array" ref="E18">IFERROR(INDEX('قائمة البقالة'!$F$4:$F$21,MATCH(,COUNTIF($E$5:E17,'قائمة البقالة'!$F$4:$F$21),)),"")</f>
        <v/>
      </c>
      <c r="F18" s="20">
        <f>SUMIFS('قائمة البقالة'!$J$4:$J$21,'قائمة البقالة'!$F$4:$F$21,E18)</f>
        <v>0</v>
      </c>
      <c r="G18" s="20">
        <f t="shared" si="0"/>
        <v>1.8E-5</v>
      </c>
      <c r="H18" s="8"/>
      <c r="I18" s="8"/>
      <c r="J18" s="8"/>
      <c r="K18" s="10"/>
      <c r="L18" s="10"/>
      <c r="M18" s="8"/>
    </row>
    <row r="19" spans="1:13">
      <c r="A19" s="8"/>
      <c r="B19" s="8"/>
      <c r="C19" s="8"/>
      <c r="D19" s="8"/>
      <c r="E19" s="9" t="str">
        <f t="array" ref="E19">IFERROR(INDEX('قائمة البقالة'!$F$4:$F$21,MATCH(,COUNTIF($E$5:E18,'قائمة البقالة'!$F$4:$F$21),)),"")</f>
        <v/>
      </c>
      <c r="F19" s="20">
        <f>SUMIFS('قائمة البقالة'!$J$4:$J$21,'قائمة البقالة'!$F$4:$F$21,E19)</f>
        <v>0</v>
      </c>
      <c r="G19" s="20">
        <f t="shared" si="0"/>
        <v>1.9000000000000001E-5</v>
      </c>
      <c r="H19" s="8"/>
      <c r="I19" s="8"/>
      <c r="J19" s="8"/>
      <c r="K19" s="10"/>
      <c r="L19" s="10"/>
      <c r="M19" s="8"/>
    </row>
    <row r="20" spans="1:13">
      <c r="A20" s="8"/>
      <c r="B20" s="8"/>
      <c r="C20" s="8"/>
      <c r="D20" s="8"/>
      <c r="E20" s="9" t="str">
        <f t="array" ref="E20">IFERROR(INDEX('قائمة البقالة'!$F$4:$F$21,MATCH(,COUNTIF($E$5:E19,'قائمة البقالة'!$F$4:$F$21),)),"")</f>
        <v/>
      </c>
      <c r="F20" s="20">
        <f>SUMIFS('قائمة البقالة'!$J$4:$J$21,'قائمة البقالة'!$F$4:$F$21,E20)</f>
        <v>0</v>
      </c>
      <c r="G20" s="20">
        <f t="shared" si="0"/>
        <v>2.0000000000000002E-5</v>
      </c>
      <c r="H20" s="8"/>
      <c r="I20" s="8"/>
      <c r="J20" s="8"/>
      <c r="K20" s="10"/>
      <c r="L20" s="10"/>
      <c r="M20" s="8"/>
    </row>
    <row r="21" spans="1:13">
      <c r="A21" s="8"/>
      <c r="B21" s="8"/>
      <c r="C21" s="8"/>
      <c r="D21" s="8"/>
      <c r="E21" s="9" t="str">
        <f t="array" ref="E21">IFERROR(INDEX('قائمة البقالة'!$F$4:$F$21,MATCH(,COUNTIF($E$5:E20,'قائمة البقالة'!$F$4:$F$21),)),"")</f>
        <v/>
      </c>
      <c r="F21" s="20">
        <f>SUMIFS('قائمة البقالة'!$J$4:$J$21,'قائمة البقالة'!$F$4:$F$21,E21)</f>
        <v>0</v>
      </c>
      <c r="G21" s="20">
        <f t="shared" si="0"/>
        <v>2.0999999999999999E-5</v>
      </c>
      <c r="H21" s="8"/>
      <c r="I21" s="8"/>
      <c r="J21" s="8"/>
      <c r="K21" s="10"/>
      <c r="L21" s="10"/>
      <c r="M2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TM03427477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قائمة البقالة</vt:lpstr>
      <vt:lpstr>العمليات الحسابية</vt:lpstr>
      <vt:lpstr>'قائمة البقالة'!Print_Titles</vt:lpstr>
      <vt:lpstr>المبلغ_الإجمالي_للبقالة</vt:lpstr>
      <vt:lpstr>رمز_الإرساء_للجدول</vt:lpstr>
      <vt:lpstr>عنوان_العمود_1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2018-11-09T08:33:29Z</dcterms:created>
  <dcterms:modified xsi:type="dcterms:W3CDTF">2022-10-03T20:41:21Z</dcterms:modified>
</cp:coreProperties>
</file>